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tmiyaz99/Desktop/"/>
    </mc:Choice>
  </mc:AlternateContent>
  <bookViews>
    <workbookView xWindow="8300" yWindow="1400" windowWidth="27760" windowHeight="15580" tabRatio="500"/>
  </bookViews>
  <sheets>
    <sheet name="CAC Calculator" sheetId="1" r:id="rId1"/>
  </sheets>
  <definedNames>
    <definedName name="ARPA">'CAC Calculator'!$C$11</definedName>
    <definedName name="CAC">'CAC Calculator'!$C$6</definedName>
    <definedName name="ChurnRate">'CAC Calculator'!$C$16</definedName>
    <definedName name="DiscountRate">'CAC Calculator'!$C$22</definedName>
    <definedName name="Expense">'CAC Calculator'!$C$4</definedName>
    <definedName name="G">'CAC Calculator'!$C$24</definedName>
    <definedName name="GrossMargin">'CAC Calculator'!$C$13</definedName>
    <definedName name="GrossMarginRate">'CAC Calculator'!$C$12</definedName>
    <definedName name="K">'CAC Calculator'!$C$25</definedName>
    <definedName name="LTV">'CAC Calculator'!$C$18</definedName>
    <definedName name="NewCustomer">'CAC Calculator'!$C$5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4" i="1"/>
  <c r="C25" i="1"/>
  <c r="C27" i="1"/>
  <c r="C17" i="1"/>
  <c r="C11" i="1"/>
  <c r="C6" i="1"/>
  <c r="C13" i="1"/>
  <c r="C21" i="1"/>
  <c r="C26" i="1"/>
</calcChain>
</file>

<file path=xl/sharedStrings.xml><?xml version="1.0" encoding="utf-8"?>
<sst xmlns="http://schemas.openxmlformats.org/spreadsheetml/2006/main" count="44" uniqueCount="32">
  <si>
    <t>Customer Acqusition Cost</t>
  </si>
  <si>
    <t>Customer Gross Margin</t>
  </si>
  <si>
    <t>Lifetime Value</t>
  </si>
  <si>
    <t>新規獲得顧客数 (New customer acquired)</t>
  </si>
  <si>
    <t>セールス・マーケティング経費 (sales &amp; marketing expense)</t>
  </si>
  <si>
    <t>LTV/CAC</t>
  </si>
  <si>
    <t>平均年間購入額 (ARPA: Average Revenue Per Account)</t>
  </si>
  <si>
    <t>Discounted customer rate</t>
  </si>
  <si>
    <t>Advanced: CAC回収期間, ディスカウントされたLTV</t>
  </si>
  <si>
    <t>入力するセル</t>
  </si>
  <si>
    <t>円</t>
  </si>
  <si>
    <t>人</t>
  </si>
  <si>
    <t>％</t>
  </si>
  <si>
    <t>年</t>
  </si>
  <si>
    <t>CAC/CPA回収期間　(CAC payback period)</t>
  </si>
  <si>
    <t>顧客価値の算出</t>
  </si>
  <si>
    <t>単位</t>
  </si>
  <si>
    <t>KPI</t>
  </si>
  <si>
    <t>Account expansion Rate  離反しなかった顧客のARPA上昇率</t>
  </si>
  <si>
    <t>CAC (Customer Acqusition Cost)</t>
  </si>
  <si>
    <t>粗利 (Gross margin)</t>
  </si>
  <si>
    <t>粗利率 (Gross margin %)</t>
  </si>
  <si>
    <t>ライフタイムバリュー (Lifetime Value)</t>
  </si>
  <si>
    <t>-</t>
  </si>
  <si>
    <t>平均年間購買頻度</t>
  </si>
  <si>
    <t>回</t>
  </si>
  <si>
    <t>顧客維持率 (Customer Retention Rate)</t>
  </si>
  <si>
    <t>年間解約率・年間離反率 (Churn Rate)</t>
  </si>
  <si>
    <t>G (Growth Rate for remaining customers)</t>
  </si>
  <si>
    <t>本当のLTV (The “David Skok” formula LTV)</t>
  </si>
  <si>
    <t>平均購買価格</t>
  </si>
  <si>
    <t>Discount Rate (discount rateは通常10-25%）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</si>
</sst>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eiryo"/>
      <family val="2"/>
      <charset val="128"/>
    </font>
    <font>
      <b/>
      <sz val="12"/>
      <color theme="1"/>
      <name val="Meiryo"/>
      <family val="2"/>
      <charset val="128"/>
    </font>
    <font>
      <b/>
      <sz val="16"/>
      <color theme="1"/>
      <name val="Meiryo"/>
      <family val="2"/>
      <charset val="128"/>
    </font>
    <font>
      <sz val="10"/>
      <color theme="1"/>
      <name val="Meiryo"/>
      <family val="2"/>
      <charset val="128"/>
    </font>
    <font>
      <sz val="9"/>
      <color theme="1"/>
      <name val="Meiryo"/>
      <family val="2"/>
      <charset val="128"/>
    </font>
    <font>
      <b/>
      <sz val="10"/>
      <color theme="1"/>
      <name val="Meiry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164" fontId="2" fillId="2" borderId="1" xfId="1" applyNumberFormat="1" applyFont="1" applyFill="1" applyBorder="1"/>
    <xf numFmtId="43" fontId="2" fillId="2" borderId="1" xfId="0" applyNumberFormat="1" applyFont="1" applyFill="1" applyBorder="1"/>
    <xf numFmtId="43" fontId="2" fillId="2" borderId="0" xfId="0" applyNumberFormat="1" applyFont="1" applyFill="1"/>
    <xf numFmtId="9" fontId="2" fillId="2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/>
    <xf numFmtId="165" fontId="2" fillId="3" borderId="1" xfId="2" applyNumberFormat="1" applyFont="1" applyFill="1" applyBorder="1"/>
    <xf numFmtId="165" fontId="2" fillId="3" borderId="1" xfId="2" applyNumberFormat="1" applyFont="1" applyFill="1" applyBorder="1" applyAlignment="1"/>
    <xf numFmtId="9" fontId="2" fillId="3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6" fontId="3" fillId="2" borderId="1" xfId="0" applyNumberFormat="1" applyFont="1" applyFill="1" applyBorder="1"/>
    <xf numFmtId="43" fontId="3" fillId="2" borderId="1" xfId="0" applyNumberFormat="1" applyFont="1" applyFill="1" applyBorder="1"/>
    <xf numFmtId="164" fontId="3" fillId="2" borderId="1" xfId="0" applyNumberFormat="1" applyFont="1" applyFill="1" applyBorder="1"/>
    <xf numFmtId="43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2" fillId="2" borderId="1" xfId="2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topLeftCell="A6" zoomScale="117" zoomScaleNormal="117" workbookViewId="0">
      <selection activeCell="B13" sqref="B13"/>
    </sheetView>
  </sheetViews>
  <sheetFormatPr baseColWidth="10" defaultRowHeight="20" x14ac:dyDescent="0.35"/>
  <cols>
    <col min="1" max="1" width="2.6640625" style="1" customWidth="1"/>
    <col min="2" max="2" width="65.33203125" style="1" customWidth="1"/>
    <col min="3" max="3" width="18.33203125" style="1" customWidth="1"/>
    <col min="4" max="4" width="6.33203125" style="10" customWidth="1"/>
    <col min="5" max="16384" width="10.83203125" style="1"/>
  </cols>
  <sheetData>
    <row r="1" spans="2:4" ht="26" x14ac:dyDescent="0.45">
      <c r="B1" s="3" t="s">
        <v>15</v>
      </c>
      <c r="C1" s="13" t="s">
        <v>9</v>
      </c>
    </row>
    <row r="2" spans="2:4" x14ac:dyDescent="0.35">
      <c r="D2" s="9"/>
    </row>
    <row r="3" spans="2:4" x14ac:dyDescent="0.35">
      <c r="B3" s="2" t="s">
        <v>0</v>
      </c>
      <c r="C3" s="12" t="s">
        <v>17</v>
      </c>
      <c r="D3" s="12" t="s">
        <v>16</v>
      </c>
    </row>
    <row r="4" spans="2:4" x14ac:dyDescent="0.35">
      <c r="B4" s="4" t="s">
        <v>4</v>
      </c>
      <c r="C4" s="14">
        <v>3500000</v>
      </c>
      <c r="D4" s="18" t="s">
        <v>10</v>
      </c>
    </row>
    <row r="5" spans="2:4" x14ac:dyDescent="0.35">
      <c r="B5" s="4" t="s">
        <v>3</v>
      </c>
      <c r="C5" s="14">
        <v>234</v>
      </c>
      <c r="D5" s="18" t="s">
        <v>11</v>
      </c>
    </row>
    <row r="6" spans="2:4" x14ac:dyDescent="0.35">
      <c r="B6" s="25" t="s">
        <v>19</v>
      </c>
      <c r="C6" s="26">
        <f>Expense/NewCustomer</f>
        <v>14957.264957264957</v>
      </c>
      <c r="D6" s="19" t="s">
        <v>10</v>
      </c>
    </row>
    <row r="7" spans="2:4" x14ac:dyDescent="0.35">
      <c r="D7" s="11"/>
    </row>
    <row r="8" spans="2:4" x14ac:dyDescent="0.35">
      <c r="B8" s="2" t="s">
        <v>1</v>
      </c>
      <c r="D8" s="11"/>
    </row>
    <row r="9" spans="2:4" x14ac:dyDescent="0.35">
      <c r="B9" s="4" t="s">
        <v>30</v>
      </c>
      <c r="C9" s="14">
        <v>2000</v>
      </c>
      <c r="D9" s="18" t="s">
        <v>10</v>
      </c>
    </row>
    <row r="10" spans="2:4" x14ac:dyDescent="0.35">
      <c r="B10" s="4" t="s">
        <v>24</v>
      </c>
      <c r="C10" s="14">
        <v>4</v>
      </c>
      <c r="D10" s="31" t="s">
        <v>25</v>
      </c>
    </row>
    <row r="11" spans="2:4" x14ac:dyDescent="0.35">
      <c r="B11" s="4" t="s">
        <v>6</v>
      </c>
      <c r="C11" s="5">
        <f>C9*C10</f>
        <v>8000</v>
      </c>
      <c r="D11" s="18" t="s">
        <v>10</v>
      </c>
    </row>
    <row r="12" spans="2:4" x14ac:dyDescent="0.35">
      <c r="B12" s="4" t="s">
        <v>21</v>
      </c>
      <c r="C12" s="15">
        <v>0.7</v>
      </c>
      <c r="D12" s="20" t="s">
        <v>12</v>
      </c>
    </row>
    <row r="13" spans="2:4" x14ac:dyDescent="0.35">
      <c r="B13" s="4" t="s">
        <v>20</v>
      </c>
      <c r="C13" s="5">
        <f>ARPA*GrossMarginRate</f>
        <v>5600</v>
      </c>
      <c r="D13" s="18" t="s">
        <v>10</v>
      </c>
    </row>
    <row r="14" spans="2:4" x14ac:dyDescent="0.35">
      <c r="D14" s="11"/>
    </row>
    <row r="15" spans="2:4" x14ac:dyDescent="0.35">
      <c r="B15" s="2" t="s">
        <v>2</v>
      </c>
      <c r="D15" s="11"/>
    </row>
    <row r="16" spans="2:4" x14ac:dyDescent="0.35">
      <c r="B16" s="4" t="s">
        <v>27</v>
      </c>
      <c r="C16" s="16">
        <v>0.15</v>
      </c>
      <c r="D16" s="20" t="s">
        <v>12</v>
      </c>
    </row>
    <row r="17" spans="2:6" x14ac:dyDescent="0.35">
      <c r="B17" s="4" t="s">
        <v>26</v>
      </c>
      <c r="C17" s="32">
        <f>1-ChurnRate</f>
        <v>0.85</v>
      </c>
      <c r="D17" s="20" t="s">
        <v>12</v>
      </c>
    </row>
    <row r="18" spans="2:6" x14ac:dyDescent="0.35">
      <c r="B18" s="25" t="s">
        <v>22</v>
      </c>
      <c r="C18" s="27">
        <f>GrossMargin/ChurnRate</f>
        <v>37333.333333333336</v>
      </c>
      <c r="D18" s="21" t="s">
        <v>10</v>
      </c>
    </row>
    <row r="19" spans="2:6" x14ac:dyDescent="0.35">
      <c r="D19" s="11"/>
    </row>
    <row r="20" spans="2:6" x14ac:dyDescent="0.35">
      <c r="B20" s="2" t="s">
        <v>8</v>
      </c>
      <c r="D20" s="11"/>
    </row>
    <row r="21" spans="2:6" x14ac:dyDescent="0.35">
      <c r="B21" s="4" t="s">
        <v>5</v>
      </c>
      <c r="C21" s="6">
        <f>LTV/CAC</f>
        <v>2.496</v>
      </c>
      <c r="D21" s="30" t="s">
        <v>23</v>
      </c>
    </row>
    <row r="22" spans="2:6" x14ac:dyDescent="0.35">
      <c r="B22" s="4" t="s">
        <v>31</v>
      </c>
      <c r="C22" s="17">
        <v>0.1</v>
      </c>
      <c r="D22" s="22" t="s">
        <v>12</v>
      </c>
    </row>
    <row r="23" spans="2:6" x14ac:dyDescent="0.35">
      <c r="B23" s="4" t="s">
        <v>18</v>
      </c>
      <c r="C23" s="17">
        <v>1.02</v>
      </c>
      <c r="D23" s="22" t="s">
        <v>12</v>
      </c>
    </row>
    <row r="24" spans="2:6" x14ac:dyDescent="0.35">
      <c r="B24" s="4" t="s">
        <v>28</v>
      </c>
      <c r="C24" s="8">
        <f>C23/C17-1</f>
        <v>0.19999999999999996</v>
      </c>
      <c r="D24" s="22" t="s">
        <v>12</v>
      </c>
    </row>
    <row r="25" spans="2:6" x14ac:dyDescent="0.35">
      <c r="B25" s="4" t="s">
        <v>7</v>
      </c>
      <c r="C25" s="8">
        <f>(1-ChurnRate)*(1-DiscountRate)</f>
        <v>0.76500000000000001</v>
      </c>
      <c r="D25" s="22" t="s">
        <v>12</v>
      </c>
    </row>
    <row r="26" spans="2:6" x14ac:dyDescent="0.35">
      <c r="B26" s="25" t="s">
        <v>14</v>
      </c>
      <c r="C26" s="28">
        <f>CAC/GrossMargin</f>
        <v>2.6709401709401708</v>
      </c>
      <c r="D26" s="23" t="s">
        <v>13</v>
      </c>
    </row>
    <row r="27" spans="2:6" x14ac:dyDescent="0.35">
      <c r="B27" s="25" t="s">
        <v>29</v>
      </c>
      <c r="C27" s="29">
        <f>ARPA*GrossMarginRate*(1/(1-K)+((G*K)/(1-K)^2))</f>
        <v>39344.499773653239</v>
      </c>
      <c r="D27" s="24" t="s">
        <v>10</v>
      </c>
      <c r="F27" s="7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CAC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2017-11-17T09:03:55Z</dcterms:created>
  <dcterms:modified xsi:type="dcterms:W3CDTF">2017-11-17T13:07:45Z</dcterms:modified>
</cp:coreProperties>
</file>